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300" windowHeight="9000" activeTab="0"/>
  </bookViews>
  <sheets>
    <sheet name="ТП и КЛ 6кВ по энергии" sheetId="1" r:id="rId1"/>
  </sheets>
  <externalReferences>
    <externalReference r:id="rId4"/>
  </externalReference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<sst xmlns="http://schemas.openxmlformats.org/spreadsheetml/2006/main" count="94" uniqueCount="88">
  <si>
    <t>Расчет технологических потерь элетроэнергии при ее передаче из сетей ООО «Энергия» в сети Потребителя</t>
  </si>
  <si>
    <t>Наименование организации Потребителя: ОАО «***»</t>
  </si>
  <si>
    <t>Адрес объекта:________</t>
  </si>
  <si>
    <t>ТП №</t>
  </si>
  <si>
    <t>(счетчик №797198)</t>
  </si>
  <si>
    <t>Расчет потерь в силовом трансформаторе и кабельной линии</t>
  </si>
  <si>
    <t>1. Потери электроэнергии в трансформаторе рассчитываются по формуле:</t>
  </si>
  <si>
    <r>
      <t>∆Wт = ∆Wхх +  (</t>
    </r>
    <r>
      <rPr>
        <b/>
        <sz val="10"/>
        <rFont val="Times New Roman"/>
        <family val="1"/>
      </rPr>
      <t>∆W</t>
    </r>
    <r>
      <rPr>
        <b/>
        <vertAlign val="subscript"/>
        <sz val="10"/>
        <rFont val="Times New Roman"/>
        <family val="1"/>
      </rPr>
      <t>н</t>
    </r>
    <r>
      <rPr>
        <b/>
        <vertAlign val="superscript"/>
        <sz val="10"/>
        <rFont val="Times New Roman"/>
        <family val="1"/>
      </rPr>
      <t xml:space="preserve">1 </t>
    </r>
    <r>
      <rPr>
        <b/>
        <sz val="10"/>
        <rFont val="Times New Roman"/>
        <family val="1"/>
      </rPr>
      <t>х W</t>
    </r>
    <r>
      <rPr>
        <b/>
        <vertAlign val="subscript"/>
        <sz val="10"/>
        <rFont val="Times New Roman"/>
        <family val="1"/>
      </rPr>
      <t>т</t>
    </r>
    <r>
      <rPr>
        <b/>
        <sz val="10"/>
        <rFont val="Times New Roman"/>
        <family val="1"/>
      </rPr>
      <t>/100)</t>
    </r>
    <r>
      <rPr>
        <b/>
        <sz val="12"/>
        <rFont val="Times New Roman"/>
        <family val="1"/>
      </rPr>
      <t xml:space="preserve"> , </t>
    </r>
    <r>
      <rPr>
        <sz val="10"/>
        <rFont val="Times New Roman"/>
        <family val="1"/>
      </rPr>
      <t>кВт*час</t>
    </r>
  </si>
  <si>
    <t>где</t>
  </si>
  <si>
    <r>
      <t>∆</t>
    </r>
    <r>
      <rPr>
        <b/>
        <sz val="10"/>
        <rFont val="Times New Roman"/>
        <family val="1"/>
      </rPr>
      <t>W</t>
    </r>
    <r>
      <rPr>
        <b/>
        <vertAlign val="subscript"/>
        <sz val="10"/>
        <rFont val="Times New Roman"/>
        <family val="1"/>
      </rPr>
      <t xml:space="preserve">xx </t>
    </r>
    <r>
      <rPr>
        <b/>
        <sz val="10"/>
        <rFont val="Times New Roman"/>
        <family val="1"/>
      </rPr>
      <t>= ∆Р</t>
    </r>
    <r>
      <rPr>
        <b/>
        <vertAlign val="subscript"/>
        <sz val="10"/>
        <rFont val="Times New Roman"/>
        <family val="1"/>
      </rPr>
      <t xml:space="preserve">xx </t>
    </r>
    <r>
      <rPr>
        <b/>
        <sz val="10"/>
        <rFont val="Times New Roman"/>
        <family val="1"/>
      </rPr>
      <t>х То х (U</t>
    </r>
    <r>
      <rPr>
        <b/>
        <vertAlign val="subscript"/>
        <sz val="10"/>
        <rFont val="Times New Roman"/>
        <family val="1"/>
      </rPr>
      <t xml:space="preserve">i </t>
    </r>
    <r>
      <rPr>
        <b/>
        <sz val="10"/>
        <rFont val="Times New Roman"/>
        <family val="1"/>
      </rPr>
      <t>/U</t>
    </r>
    <r>
      <rPr>
        <b/>
        <vertAlign val="subscript"/>
        <sz val="10"/>
        <rFont val="Times New Roman"/>
        <family val="1"/>
      </rPr>
      <t>ном</t>
    </r>
    <r>
      <rPr>
        <b/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2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- потери  холостого хода силового тр-ра, кВт*час;</t>
    </r>
  </si>
  <si>
    <r>
      <t>∆</t>
    </r>
    <r>
      <rPr>
        <b/>
        <sz val="10"/>
        <rFont val="Times New Roman"/>
        <family val="1"/>
      </rPr>
      <t>W</t>
    </r>
    <r>
      <rPr>
        <b/>
        <vertAlign val="subscript"/>
        <sz val="10"/>
        <rFont val="Times New Roman"/>
        <family val="1"/>
      </rPr>
      <t>н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= (∆W</t>
    </r>
    <r>
      <rPr>
        <b/>
        <vertAlign val="subscript"/>
        <sz val="10"/>
        <rFont val="Times New Roman"/>
        <family val="1"/>
      </rPr>
      <t>н</t>
    </r>
    <r>
      <rPr>
        <b/>
        <sz val="10"/>
        <rFont val="Times New Roman"/>
        <family val="1"/>
      </rPr>
      <t xml:space="preserve"> / W</t>
    </r>
    <r>
      <rPr>
        <b/>
        <vertAlign val="subscript"/>
        <sz val="10"/>
        <rFont val="Times New Roman"/>
        <family val="1"/>
      </rPr>
      <t>т</t>
    </r>
    <r>
      <rPr>
        <b/>
        <sz val="10"/>
        <rFont val="Times New Roman"/>
        <family val="1"/>
      </rPr>
      <t xml:space="preserve">) х 100% - </t>
    </r>
    <r>
      <rPr>
        <sz val="10"/>
        <rFont val="Times New Roman"/>
        <family val="1"/>
      </rPr>
      <t>относительные нагрузочные потери силового тр-ра, %;</t>
    </r>
  </si>
  <si>
    <r>
      <t>∆</t>
    </r>
    <r>
      <rPr>
        <b/>
        <sz val="10"/>
        <rFont val="Times New Roman"/>
        <family val="1"/>
      </rPr>
      <t>W</t>
    </r>
    <r>
      <rPr>
        <b/>
        <vertAlign val="subscript"/>
        <sz val="10"/>
        <rFont val="Times New Roman"/>
        <family val="1"/>
      </rPr>
      <t xml:space="preserve">н </t>
    </r>
    <r>
      <rPr>
        <b/>
        <sz val="10"/>
        <rFont val="Times New Roman"/>
        <family val="1"/>
      </rPr>
      <t>= К</t>
    </r>
    <r>
      <rPr>
        <b/>
        <vertAlign val="subscript"/>
        <sz val="10"/>
        <rFont val="Times New Roman"/>
        <family val="1"/>
      </rPr>
      <t>к</t>
    </r>
    <r>
      <rPr>
        <b/>
        <sz val="10"/>
        <rFont val="Times New Roman"/>
        <family val="1"/>
      </rPr>
      <t xml:space="preserve"> х ∆Р</t>
    </r>
    <r>
      <rPr>
        <b/>
        <vertAlign val="subscript"/>
        <sz val="10"/>
        <rFont val="Times New Roman"/>
        <family val="1"/>
      </rPr>
      <t xml:space="preserve">ср </t>
    </r>
    <r>
      <rPr>
        <b/>
        <sz val="10"/>
        <rFont val="Times New Roman"/>
        <family val="1"/>
      </rPr>
      <t>х Тр х К</t>
    </r>
    <r>
      <rPr>
        <b/>
        <vertAlign val="subscript"/>
        <sz val="10"/>
        <rFont val="Times New Roman"/>
        <family val="1"/>
      </rPr>
      <t>ф</t>
    </r>
    <r>
      <rPr>
        <b/>
        <vertAlign val="superscript"/>
        <sz val="10"/>
        <rFont val="Times New Roman"/>
        <family val="1"/>
      </rPr>
      <t xml:space="preserve">2  </t>
    </r>
    <r>
      <rPr>
        <b/>
        <sz val="10"/>
        <rFont val="Times New Roman"/>
        <family val="1"/>
      </rPr>
      <t xml:space="preserve">- </t>
    </r>
    <r>
      <rPr>
        <sz val="10"/>
        <rFont val="Times New Roman"/>
        <family val="1"/>
      </rPr>
      <t>нагрузочные потери силового тр-ра, кВт*час;</t>
    </r>
  </si>
  <si>
    <r>
      <t>К</t>
    </r>
    <r>
      <rPr>
        <b/>
        <vertAlign val="subscript"/>
        <sz val="10"/>
        <rFont val="Times New Roman"/>
        <family val="1"/>
      </rPr>
      <t>ф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= (1+2Кз)/3Кз</t>
    </r>
    <r>
      <rPr>
        <sz val="10"/>
        <rFont val="Times New Roman"/>
        <family val="1"/>
      </rPr>
      <t xml:space="preserve"> ― квадрат коэффициента формы графика за расчетный период, у.е.</t>
    </r>
    <r>
      <rPr>
        <i/>
        <sz val="10"/>
        <rFont val="Times New Roman"/>
        <family val="1"/>
      </rPr>
      <t>;</t>
    </r>
  </si>
  <si>
    <r>
      <t xml:space="preserve">Кз = [Wт / (Sн х Тр х cosφ)] х </t>
    </r>
    <r>
      <rPr>
        <b/>
        <sz val="10"/>
        <rFont val="Times New Roman"/>
        <family val="1"/>
      </rPr>
      <t>10</t>
    </r>
    <r>
      <rPr>
        <b/>
        <vertAlign val="superscript"/>
        <sz val="10"/>
        <rFont val="Times New Roman"/>
        <family val="1"/>
      </rPr>
      <t>-3</t>
    </r>
    <r>
      <rPr>
        <sz val="10"/>
        <rFont val="Times New Roman"/>
        <family val="1"/>
      </rPr>
      <t xml:space="preserve"> -  коэффициент загрузки тр-ра ( заполнения графика), у.е.;</t>
    </r>
  </si>
  <si>
    <r>
      <t>∆Р</t>
    </r>
    <r>
      <rPr>
        <b/>
        <vertAlign val="subscript"/>
        <sz val="10"/>
        <rFont val="Times New Roman"/>
        <family val="1"/>
      </rPr>
      <t>ср</t>
    </r>
    <r>
      <rPr>
        <b/>
        <sz val="10"/>
        <rFont val="Times New Roman"/>
        <family val="1"/>
      </rPr>
      <t xml:space="preserve"> = 3 х I</t>
    </r>
    <r>
      <rPr>
        <b/>
        <vertAlign val="superscript"/>
        <sz val="10"/>
        <rFont val="Times New Roman"/>
        <family val="1"/>
      </rPr>
      <t>2</t>
    </r>
    <r>
      <rPr>
        <b/>
        <vertAlign val="subscript"/>
        <sz val="10"/>
        <rFont val="Times New Roman"/>
        <family val="1"/>
      </rPr>
      <t>ср</t>
    </r>
    <r>
      <rPr>
        <b/>
        <sz val="10"/>
        <rFont val="Times New Roman"/>
        <family val="1"/>
      </rPr>
      <t xml:space="preserve"> х R х 10</t>
    </r>
    <r>
      <rPr>
        <b/>
        <vertAlign val="superscript"/>
        <sz val="10"/>
        <rFont val="Times New Roman"/>
        <family val="1"/>
      </rPr>
      <t>-3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- потери мощности в силовом тр-ре, кВт;</t>
    </r>
  </si>
  <si>
    <r>
      <t>I</t>
    </r>
    <r>
      <rPr>
        <b/>
        <vertAlign val="subscript"/>
        <sz val="10"/>
        <rFont val="Times New Roman"/>
        <family val="1"/>
      </rPr>
      <t>ср</t>
    </r>
    <r>
      <rPr>
        <b/>
        <sz val="10"/>
        <rFont val="Times New Roman"/>
        <family val="1"/>
      </rPr>
      <t>=W</t>
    </r>
    <r>
      <rPr>
        <b/>
        <vertAlign val="subscript"/>
        <sz val="10"/>
        <rFont val="Times New Roman"/>
        <family val="1"/>
      </rPr>
      <t>т</t>
    </r>
    <r>
      <rPr>
        <b/>
        <sz val="10"/>
        <rFont val="Times New Roman"/>
        <family val="1"/>
      </rPr>
      <t xml:space="preserve"> /(√3 х U</t>
    </r>
    <r>
      <rPr>
        <b/>
        <vertAlign val="subscript"/>
        <sz val="10"/>
        <rFont val="Times New Roman"/>
        <family val="1"/>
      </rPr>
      <t>ср</t>
    </r>
    <r>
      <rPr>
        <b/>
        <sz val="10"/>
        <rFont val="Times New Roman"/>
        <family val="1"/>
      </rPr>
      <t xml:space="preserve"> х Тр х cos φ) – </t>
    </r>
    <r>
      <rPr>
        <sz val="10"/>
        <rFont val="Times New Roman"/>
        <family val="1"/>
      </rPr>
      <t>средняя нагрузка за расчетный период, А;</t>
    </r>
  </si>
  <si>
    <r>
      <t>R = (∆Р</t>
    </r>
    <r>
      <rPr>
        <b/>
        <vertAlign val="subscript"/>
        <sz val="10"/>
        <rFont val="Times New Roman"/>
        <family val="1"/>
      </rPr>
      <t>кз</t>
    </r>
    <r>
      <rPr>
        <b/>
        <sz val="10"/>
        <rFont val="Times New Roman"/>
        <family val="1"/>
      </rPr>
      <t xml:space="preserve"> х U</t>
    </r>
    <r>
      <rPr>
        <b/>
        <vertAlign val="superscript"/>
        <sz val="10"/>
        <rFont val="Times New Roman"/>
        <family val="1"/>
      </rPr>
      <t>2</t>
    </r>
    <r>
      <rPr>
        <b/>
        <vertAlign val="subscript"/>
        <sz val="10"/>
        <rFont val="Times New Roman"/>
        <family val="1"/>
      </rPr>
      <t xml:space="preserve">ном </t>
    </r>
    <r>
      <rPr>
        <b/>
        <sz val="10"/>
        <rFont val="Times New Roman"/>
        <family val="1"/>
      </rPr>
      <t>/S</t>
    </r>
    <r>
      <rPr>
        <b/>
        <vertAlign val="superscript"/>
        <sz val="10"/>
        <rFont val="Times New Roman"/>
        <family val="1"/>
      </rPr>
      <t>2</t>
    </r>
    <r>
      <rPr>
        <b/>
        <vertAlign val="subscript"/>
        <sz val="10"/>
        <rFont val="Times New Roman"/>
        <family val="1"/>
      </rPr>
      <t>ном</t>
    </r>
    <r>
      <rPr>
        <b/>
        <sz val="10"/>
        <rFont val="Times New Roman"/>
        <family val="1"/>
      </rPr>
      <t>) х 10</t>
    </r>
    <r>
      <rPr>
        <b/>
        <vertAlign val="superscript"/>
        <sz val="10"/>
        <rFont val="Times New Roman"/>
        <family val="1"/>
      </rPr>
      <t>-3</t>
    </r>
    <r>
      <rPr>
        <b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>активное сопротивление силового тр-ра, Ом;</t>
    </r>
  </si>
  <si>
    <r>
      <t>К</t>
    </r>
    <r>
      <rPr>
        <b/>
        <vertAlign val="subscript"/>
        <sz val="10"/>
        <rFont val="Times New Roman"/>
        <family val="1"/>
      </rPr>
      <t>к</t>
    </r>
    <r>
      <rPr>
        <sz val="10"/>
        <rFont val="Times New Roman"/>
        <family val="1"/>
      </rPr>
      <t xml:space="preserve"> ― коэффициент, учитывающий различие конфигураций графиков активной и реактивной нагрузки (справочная величина, принимается равным 0,99), у.е.</t>
    </r>
  </si>
  <si>
    <t>Тип силового трансформатора</t>
  </si>
  <si>
    <t>ТМ 630/6/0,4</t>
  </si>
  <si>
    <t>Sнт</t>
  </si>
  <si>
    <t>номинальная мощность трансформатора, МВА;</t>
  </si>
  <si>
    <t>Uном</t>
  </si>
  <si>
    <t>номинальное напряжение, кВ;</t>
  </si>
  <si>
    <t>Wт</t>
  </si>
  <si>
    <t>потребленная активная электроэнергия за месяц, кВт*час;</t>
  </si>
  <si>
    <t>∆Рхх</t>
  </si>
  <si>
    <t>потери мощности холостого хода трансформатора, кВт;</t>
  </si>
  <si>
    <t>∆Ркз</t>
  </si>
  <si>
    <t>потери мощности короткого замыкания, кВт;</t>
  </si>
  <si>
    <t>Тр</t>
  </si>
  <si>
    <t>число часов работы трансформатора под нагрузкой за расчетный период, час;</t>
  </si>
  <si>
    <t>То</t>
  </si>
  <si>
    <t>время присоединения трансформатора за расчетный период к сети, час;</t>
  </si>
  <si>
    <t>Кк</t>
  </si>
  <si>
    <t>коэффициент различия конфигураций;</t>
  </si>
  <si>
    <t>cosφ</t>
  </si>
  <si>
    <t>среднезвешенный коэффициент мощности для трансформатора.</t>
  </si>
  <si>
    <t>Потери</t>
  </si>
  <si>
    <t xml:space="preserve">    ∆Wхх =</t>
  </si>
  <si>
    <t>кВт*ч</t>
  </si>
  <si>
    <r>
      <t>К</t>
    </r>
    <r>
      <rPr>
        <b/>
        <vertAlign val="subscript"/>
        <sz val="10"/>
        <rFont val="Times New Roman"/>
        <family val="1"/>
      </rPr>
      <t>ф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=</t>
    </r>
  </si>
  <si>
    <r>
      <t>Кз =</t>
    </r>
    <r>
      <rPr>
        <sz val="10"/>
        <rFont val="Times New Roman"/>
        <family val="1"/>
      </rPr>
      <t xml:space="preserve"> </t>
    </r>
  </si>
  <si>
    <t>R =</t>
  </si>
  <si>
    <t>Ом</t>
  </si>
  <si>
    <r>
      <t>∆</t>
    </r>
    <r>
      <rPr>
        <b/>
        <sz val="10"/>
        <rFont val="Times New Roman"/>
        <family val="1"/>
      </rPr>
      <t>W</t>
    </r>
    <r>
      <rPr>
        <b/>
        <vertAlign val="subscript"/>
        <sz val="10"/>
        <rFont val="Times New Roman"/>
        <family val="1"/>
      </rPr>
      <t xml:space="preserve">н </t>
    </r>
    <r>
      <rPr>
        <b/>
        <sz val="10"/>
        <rFont val="Times New Roman"/>
        <family val="1"/>
      </rPr>
      <t xml:space="preserve">= </t>
    </r>
  </si>
  <si>
    <t>кВт*час</t>
  </si>
  <si>
    <r>
      <t>I</t>
    </r>
    <r>
      <rPr>
        <b/>
        <vertAlign val="subscript"/>
        <sz val="10"/>
        <rFont val="Times New Roman"/>
        <family val="1"/>
      </rPr>
      <t>ср</t>
    </r>
    <r>
      <rPr>
        <b/>
        <sz val="10"/>
        <rFont val="Times New Roman"/>
        <family val="1"/>
      </rPr>
      <t>=</t>
    </r>
  </si>
  <si>
    <r>
      <t>∆Р</t>
    </r>
    <r>
      <rPr>
        <b/>
        <vertAlign val="subscript"/>
        <sz val="10"/>
        <rFont val="Times New Roman"/>
        <family val="1"/>
      </rPr>
      <t>ср</t>
    </r>
    <r>
      <rPr>
        <b/>
        <sz val="10"/>
        <rFont val="Times New Roman"/>
        <family val="1"/>
      </rPr>
      <t xml:space="preserve"> = </t>
    </r>
  </si>
  <si>
    <r>
      <t>%потерь  ∆W</t>
    </r>
    <r>
      <rPr>
        <b/>
        <u val="single"/>
        <vertAlign val="subscript"/>
        <sz val="10"/>
        <rFont val="Times New Roman"/>
        <family val="1"/>
      </rPr>
      <t>н</t>
    </r>
    <r>
      <rPr>
        <b/>
        <u val="single"/>
        <vertAlign val="superscript"/>
        <sz val="10"/>
        <rFont val="Times New Roman"/>
        <family val="1"/>
      </rPr>
      <t>1</t>
    </r>
    <r>
      <rPr>
        <b/>
        <u val="single"/>
        <sz val="10"/>
        <rFont val="Times New Roman"/>
        <family val="1"/>
      </rPr>
      <t xml:space="preserve"> =</t>
    </r>
  </si>
  <si>
    <t>Итого:</t>
  </si>
  <si>
    <t xml:space="preserve">∆Wт = </t>
  </si>
  <si>
    <t>кВт*час +</t>
  </si>
  <si>
    <t>%</t>
  </si>
  <si>
    <t>2. Потери электроэнергии в линии электропередачи рассчитываются по формуле:</t>
  </si>
  <si>
    <r>
      <t>∆Wкл =1,1*n*p*I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*L/g*0,001*T , где</t>
    </r>
  </si>
  <si>
    <t>Тип силового кабеля — 6кВ</t>
  </si>
  <si>
    <r>
      <t>АСБ 3*240мм</t>
    </r>
    <r>
      <rPr>
        <b/>
        <vertAlign val="superscript"/>
        <sz val="10"/>
        <rFont val="Times New Roman"/>
        <family val="1"/>
      </rPr>
      <t>2</t>
    </r>
  </si>
  <si>
    <t>n</t>
  </si>
  <si>
    <t>число фаз линии</t>
  </si>
  <si>
    <t>p</t>
  </si>
  <si>
    <t>удельное сопротивление материала, Ом*мм2/м</t>
  </si>
  <si>
    <t>I</t>
  </si>
  <si>
    <t>среднеквадратичный ток линии, А</t>
  </si>
  <si>
    <t>L</t>
  </si>
  <si>
    <t>длина линии, м</t>
  </si>
  <si>
    <t>g</t>
  </si>
  <si>
    <t>сечение провода, мм2</t>
  </si>
  <si>
    <t>T</t>
  </si>
  <si>
    <t>время работы за расчетный период, час</t>
  </si>
  <si>
    <t>коэфф.</t>
  </si>
  <si>
    <t>учитывающий сопрот конт.,скрутку жил и способ прокладки линий</t>
  </si>
  <si>
    <t>Справочно:</t>
  </si>
  <si>
    <t>р    Cu</t>
  </si>
  <si>
    <t>Ом*мм2/м</t>
  </si>
  <si>
    <t>р    Al</t>
  </si>
  <si>
    <t>р   Сталь</t>
  </si>
  <si>
    <t xml:space="preserve">    ∆Wкл =</t>
  </si>
  <si>
    <t>%потерь  ∆Wкл =</t>
  </si>
  <si>
    <t>ИТОГО</t>
  </si>
  <si>
    <t>общий % потерь</t>
  </si>
  <si>
    <t xml:space="preserve">ВСЕГО ∆W = </t>
  </si>
  <si>
    <r>
      <t xml:space="preserve">Уровень напряжения: </t>
    </r>
    <r>
      <rPr>
        <b/>
        <sz val="10"/>
        <rFont val="Times New Roman"/>
        <family val="1"/>
      </rPr>
      <t>СН2</t>
    </r>
  </si>
  <si>
    <t>Согласовано:  ООО  "Энергия"</t>
  </si>
  <si>
    <t>Согласовано:_______________________</t>
  </si>
  <si>
    <t>_________________</t>
  </si>
  <si>
    <t>/_______________________</t>
  </si>
  <si>
    <t>________________________________________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</si>
</sst>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</numFmts>
  <fonts count="48">
    <font>
      <sz val="10"/>
      <name val="Times New Roman Cyr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vertAlign val="subscript"/>
      <sz val="10"/>
      <name val="Times New Roman"/>
      <family val="1"/>
    </font>
    <font>
      <b/>
      <u val="single"/>
      <vertAlign val="superscript"/>
      <sz val="10"/>
      <name val="Times New Roman"/>
      <family val="1"/>
    </font>
    <font>
      <b/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1" fontId="19" fillId="33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1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65" fontId="19" fillId="0" borderId="0" xfId="0" applyNumberFormat="1" applyFont="1" applyAlignment="1">
      <alignment/>
    </xf>
    <xf numFmtId="2" fontId="18" fillId="0" borderId="0" xfId="0" applyNumberFormat="1" applyFont="1" applyAlignment="1">
      <alignment horizontal="center"/>
    </xf>
    <xf numFmtId="0" fontId="27" fillId="0" borderId="0" xfId="0" applyFont="1" applyAlignment="1">
      <alignment horizontal="right"/>
    </xf>
    <xf numFmtId="2" fontId="18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Fill="1" applyBorder="1" applyAlignment="1">
      <alignment horizontal="center"/>
    </xf>
    <xf numFmtId="2" fontId="19" fillId="0" borderId="0" xfId="0" applyNumberFormat="1" applyFont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166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schet_poter_elektroenerg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П и КЛ 6кВ по энерг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1">
      <selection activeCell="N10" sqref="N10"/>
    </sheetView>
  </sheetViews>
  <sheetFormatPr defaultColWidth="9.375" defaultRowHeight="12.75"/>
  <cols>
    <col min="1" max="1" width="8.50390625" style="2" customWidth="1"/>
    <col min="2" max="2" width="8.125" style="2" customWidth="1"/>
    <col min="3" max="3" width="11.125" style="2" customWidth="1"/>
    <col min="4" max="4" width="9.875" style="2" customWidth="1"/>
    <col min="5" max="5" width="12.375" style="2" customWidth="1"/>
    <col min="6" max="6" width="7.75390625" style="2" customWidth="1"/>
    <col min="7" max="7" width="9.875" style="2" customWidth="1"/>
    <col min="8" max="8" width="7.75390625" style="2" customWidth="1"/>
    <col min="9" max="9" width="7.625" style="2" customWidth="1"/>
    <col min="10" max="10" width="8.125" style="2" customWidth="1"/>
    <col min="11" max="11" width="4.375" style="2" customWidth="1"/>
    <col min="12" max="16384" width="9.375" style="2" customWidth="1"/>
  </cols>
  <sheetData>
    <row r="1" spans="1:11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8" ht="12.75">
      <c r="A3" s="4" t="s">
        <v>1</v>
      </c>
      <c r="B3" s="4"/>
      <c r="C3" s="4"/>
      <c r="D3" s="4"/>
      <c r="E3" s="4"/>
      <c r="F3" s="4"/>
      <c r="G3" s="4"/>
      <c r="H3" s="4"/>
    </row>
    <row r="4" spans="1:9" ht="12" customHeight="1">
      <c r="A4" s="5" t="s">
        <v>2</v>
      </c>
      <c r="B4" s="5"/>
      <c r="C4" s="5"/>
      <c r="D4" s="6"/>
      <c r="E4" s="7" t="s">
        <v>3</v>
      </c>
      <c r="F4" s="8">
        <v>453</v>
      </c>
      <c r="G4" s="9" t="s">
        <v>4</v>
      </c>
      <c r="H4" s="9"/>
      <c r="I4" s="9"/>
    </row>
    <row r="5" spans="1:7" ht="12" customHeight="1">
      <c r="A5" s="10"/>
      <c r="B5" s="6"/>
      <c r="C5" s="6"/>
      <c r="D5" s="6"/>
      <c r="E5" s="7"/>
      <c r="F5" s="8"/>
      <c r="G5" s="10"/>
    </row>
    <row r="6" ht="12.75">
      <c r="C6" s="11" t="s">
        <v>5</v>
      </c>
    </row>
    <row r="7" ht="12.75">
      <c r="C7" s="11"/>
    </row>
    <row r="8" spans="1:11" ht="12.7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5.75">
      <c r="B9" s="13" t="s">
        <v>7</v>
      </c>
    </row>
    <row r="10" spans="1:9" ht="18" customHeight="1">
      <c r="A10" s="2" t="s">
        <v>8</v>
      </c>
      <c r="B10" s="14" t="s">
        <v>9</v>
      </c>
      <c r="C10" s="14"/>
      <c r="D10" s="14"/>
      <c r="E10" s="14"/>
      <c r="F10" s="14"/>
      <c r="G10" s="14"/>
      <c r="H10" s="14"/>
      <c r="I10" s="14"/>
    </row>
    <row r="11" spans="2:10" ht="15.75" customHeight="1">
      <c r="B11" s="14" t="s">
        <v>10</v>
      </c>
      <c r="C11" s="14"/>
      <c r="D11" s="14"/>
      <c r="E11" s="14"/>
      <c r="F11" s="14"/>
      <c r="G11" s="14"/>
      <c r="H11" s="14"/>
      <c r="I11" s="14"/>
      <c r="J11" s="14"/>
    </row>
    <row r="12" spans="2:10" ht="18.75" customHeight="1">
      <c r="B12" s="14" t="s">
        <v>11</v>
      </c>
      <c r="C12" s="14"/>
      <c r="D12" s="14"/>
      <c r="E12" s="14"/>
      <c r="F12" s="14"/>
      <c r="G12" s="14"/>
      <c r="H12" s="14"/>
      <c r="I12" s="14"/>
      <c r="J12" s="14"/>
    </row>
    <row r="13" spans="2:10" ht="18.75" customHeight="1">
      <c r="B13" s="14" t="s">
        <v>12</v>
      </c>
      <c r="C13" s="14"/>
      <c r="D13" s="14"/>
      <c r="E13" s="14"/>
      <c r="F13" s="14"/>
      <c r="G13" s="14"/>
      <c r="H13" s="14"/>
      <c r="I13" s="14"/>
      <c r="J13" s="14"/>
    </row>
    <row r="14" spans="2:10" ht="15.75" customHeight="1">
      <c r="B14" s="15" t="s">
        <v>13</v>
      </c>
      <c r="C14" s="15"/>
      <c r="D14" s="15"/>
      <c r="E14" s="15"/>
      <c r="F14" s="15"/>
      <c r="G14" s="15"/>
      <c r="H14" s="15"/>
      <c r="I14" s="15"/>
      <c r="J14" s="15"/>
    </row>
    <row r="15" spans="2:10" ht="17.25" customHeight="1">
      <c r="B15" s="16" t="s">
        <v>14</v>
      </c>
      <c r="C15" s="16"/>
      <c r="D15" s="16"/>
      <c r="E15" s="16"/>
      <c r="F15" s="16"/>
      <c r="G15" s="16"/>
      <c r="H15" s="16"/>
      <c r="I15" s="16"/>
      <c r="J15" s="16"/>
    </row>
    <row r="16" spans="2:10" ht="17.25" customHeight="1">
      <c r="B16" s="16" t="s">
        <v>15</v>
      </c>
      <c r="C16" s="16"/>
      <c r="D16" s="16"/>
      <c r="E16" s="16"/>
      <c r="F16" s="16"/>
      <c r="G16" s="16"/>
      <c r="H16" s="16"/>
      <c r="I16" s="16"/>
      <c r="J16" s="16"/>
    </row>
    <row r="17" spans="2:10" ht="17.25" customHeight="1">
      <c r="B17" s="16" t="s">
        <v>16</v>
      </c>
      <c r="C17" s="16"/>
      <c r="D17" s="16"/>
      <c r="E17" s="16"/>
      <c r="F17" s="16"/>
      <c r="G17" s="16"/>
      <c r="H17" s="16"/>
      <c r="I17" s="16"/>
      <c r="J17" s="16"/>
    </row>
    <row r="18" spans="2:10" ht="27.75" customHeight="1">
      <c r="B18" s="17" t="s">
        <v>17</v>
      </c>
      <c r="C18" s="17"/>
      <c r="D18" s="17"/>
      <c r="E18" s="17"/>
      <c r="F18" s="17"/>
      <c r="G18" s="17"/>
      <c r="H18" s="17"/>
      <c r="I18" s="17"/>
      <c r="J18" s="17"/>
    </row>
    <row r="19" spans="2:10" ht="9.75" customHeight="1">
      <c r="B19" s="18"/>
      <c r="C19" s="10"/>
      <c r="D19" s="10"/>
      <c r="E19" s="10"/>
      <c r="F19" s="10"/>
      <c r="G19" s="10"/>
      <c r="H19" s="10"/>
      <c r="I19" s="10"/>
      <c r="J19" s="10"/>
    </row>
    <row r="20" spans="2:10" ht="11.25" customHeight="1">
      <c r="B20" s="19" t="s">
        <v>18</v>
      </c>
      <c r="C20" s="19"/>
      <c r="D20" s="19"/>
      <c r="E20" s="7" t="s">
        <v>19</v>
      </c>
      <c r="F20" s="6"/>
      <c r="G20" s="6"/>
      <c r="H20" s="6"/>
      <c r="I20" s="6"/>
      <c r="J20" s="6"/>
    </row>
    <row r="21" spans="2:10" ht="6" customHeight="1">
      <c r="B21" s="6"/>
      <c r="C21" s="10"/>
      <c r="D21" s="10"/>
      <c r="E21" s="7"/>
      <c r="F21" s="6"/>
      <c r="G21" s="6"/>
      <c r="H21" s="6"/>
      <c r="I21" s="6"/>
      <c r="J21" s="6"/>
    </row>
    <row r="22" spans="1:10" ht="12" customHeight="1">
      <c r="A22" s="20" t="s">
        <v>20</v>
      </c>
      <c r="B22" s="21">
        <v>0.63</v>
      </c>
      <c r="C22" s="22" t="s">
        <v>21</v>
      </c>
      <c r="D22" s="22"/>
      <c r="E22" s="22"/>
      <c r="F22" s="22"/>
      <c r="G22" s="22"/>
      <c r="H22" s="22"/>
      <c r="I22" s="22"/>
      <c r="J22" s="22"/>
    </row>
    <row r="23" spans="1:10" ht="12" customHeight="1">
      <c r="A23" s="20" t="s">
        <v>22</v>
      </c>
      <c r="B23" s="23">
        <v>6</v>
      </c>
      <c r="C23" s="22" t="s">
        <v>23</v>
      </c>
      <c r="D23" s="22"/>
      <c r="E23" s="22"/>
      <c r="F23" s="22"/>
      <c r="G23" s="22"/>
      <c r="H23" s="22"/>
      <c r="I23" s="22"/>
      <c r="J23" s="22"/>
    </row>
    <row r="24" spans="1:10" ht="12" customHeight="1">
      <c r="A24" s="20" t="s">
        <v>24</v>
      </c>
      <c r="B24" s="21">
        <v>37108</v>
      </c>
      <c r="C24" s="22" t="s">
        <v>25</v>
      </c>
      <c r="D24" s="22"/>
      <c r="E24" s="22"/>
      <c r="F24" s="22"/>
      <c r="G24" s="22"/>
      <c r="H24" s="22"/>
      <c r="I24" s="22"/>
      <c r="J24" s="22"/>
    </row>
    <row r="25" spans="1:10" ht="12" customHeight="1">
      <c r="A25" s="20" t="s">
        <v>26</v>
      </c>
      <c r="B25" s="21">
        <v>1.31</v>
      </c>
      <c r="C25" s="22" t="s">
        <v>27</v>
      </c>
      <c r="D25" s="22"/>
      <c r="E25" s="22"/>
      <c r="F25" s="22"/>
      <c r="G25" s="22"/>
      <c r="H25" s="22"/>
      <c r="I25" s="22"/>
      <c r="J25" s="22"/>
    </row>
    <row r="26" spans="1:10" ht="12" customHeight="1">
      <c r="A26" s="20" t="s">
        <v>28</v>
      </c>
      <c r="B26" s="21">
        <v>7.6</v>
      </c>
      <c r="C26" s="22" t="s">
        <v>29</v>
      </c>
      <c r="D26" s="22"/>
      <c r="E26" s="22"/>
      <c r="F26" s="22"/>
      <c r="G26" s="22"/>
      <c r="H26" s="22"/>
      <c r="I26" s="22"/>
      <c r="J26" s="22"/>
    </row>
    <row r="27" spans="1:10" ht="12" customHeight="1">
      <c r="A27" s="20" t="s">
        <v>30</v>
      </c>
      <c r="B27" s="21">
        <v>720</v>
      </c>
      <c r="C27" s="22" t="s">
        <v>31</v>
      </c>
      <c r="D27" s="22"/>
      <c r="E27" s="22"/>
      <c r="F27" s="22"/>
      <c r="G27" s="22"/>
      <c r="H27" s="22"/>
      <c r="I27" s="22"/>
      <c r="J27" s="22"/>
    </row>
    <row r="28" spans="1:10" ht="12" customHeight="1">
      <c r="A28" s="20" t="s">
        <v>32</v>
      </c>
      <c r="B28" s="21">
        <v>720</v>
      </c>
      <c r="C28" s="22" t="s">
        <v>33</v>
      </c>
      <c r="D28" s="22"/>
      <c r="E28" s="22"/>
      <c r="F28" s="22"/>
      <c r="G28" s="22"/>
      <c r="H28" s="22"/>
      <c r="I28" s="22"/>
      <c r="J28" s="22"/>
    </row>
    <row r="29" spans="1:10" ht="12" customHeight="1">
      <c r="A29" s="20" t="s">
        <v>34</v>
      </c>
      <c r="B29" s="24">
        <v>0.99</v>
      </c>
      <c r="C29" s="22" t="s">
        <v>35</v>
      </c>
      <c r="D29" s="22"/>
      <c r="E29" s="22"/>
      <c r="F29" s="22"/>
      <c r="G29" s="22"/>
      <c r="H29" s="22"/>
      <c r="I29" s="22"/>
      <c r="J29" s="22"/>
    </row>
    <row r="30" spans="1:10" ht="12" customHeight="1">
      <c r="A30" s="20" t="s">
        <v>36</v>
      </c>
      <c r="B30" s="24">
        <v>0.9</v>
      </c>
      <c r="C30" s="22" t="s">
        <v>37</v>
      </c>
      <c r="D30" s="22"/>
      <c r="E30" s="22"/>
      <c r="F30" s="22"/>
      <c r="G30" s="22"/>
      <c r="H30" s="22"/>
      <c r="I30" s="22"/>
      <c r="J30" s="22"/>
    </row>
    <row r="31" spans="1:11" ht="15.75">
      <c r="A31" s="25" t="s">
        <v>38</v>
      </c>
      <c r="B31" s="25" t="s">
        <v>39</v>
      </c>
      <c r="C31" s="26">
        <f>(B25*B28*1.061)</f>
        <v>1000.7352</v>
      </c>
      <c r="D31" s="2" t="s">
        <v>40</v>
      </c>
      <c r="E31" s="7" t="s">
        <v>41</v>
      </c>
      <c r="F31" s="27">
        <f>(1+2*H31)/(3*H31)</f>
        <v>4.333800438360102</v>
      </c>
      <c r="G31" s="28" t="s">
        <v>42</v>
      </c>
      <c r="H31" s="27">
        <f>B24/(B22*B27*B30)/1000</f>
        <v>0.09089751126788163</v>
      </c>
      <c r="I31" s="7" t="s">
        <v>43</v>
      </c>
      <c r="J31" s="27">
        <f>(B26*B23*B23)/(B22*B22)/1000</f>
        <v>0.6893424036281177</v>
      </c>
      <c r="K31" s="2" t="s">
        <v>44</v>
      </c>
    </row>
    <row r="32" spans="1:8" ht="14.25">
      <c r="A32" s="25"/>
      <c r="B32" s="29" t="s">
        <v>45</v>
      </c>
      <c r="C32" s="30">
        <f>(B29*H32*B27*F31)</f>
        <v>182.2143529183024</v>
      </c>
      <c r="D32" s="2" t="s">
        <v>46</v>
      </c>
      <c r="E32" s="7" t="s">
        <v>47</v>
      </c>
      <c r="F32" s="27">
        <f>B24/(1.73*B23*1.033*B27*B30)</f>
        <v>5.340659218689362</v>
      </c>
      <c r="G32" s="7" t="s">
        <v>48</v>
      </c>
      <c r="H32" s="27">
        <f>(3*F32*F32*J31)/1000</f>
        <v>0.058985597487157725</v>
      </c>
    </row>
    <row r="33" spans="2:8" ht="15.75">
      <c r="B33" s="25" t="s">
        <v>49</v>
      </c>
      <c r="D33" s="31">
        <f>SUM(C32/B24)*100</f>
        <v>0.49103792421661746</v>
      </c>
      <c r="F33" s="10"/>
      <c r="G33" s="10"/>
      <c r="H33" s="10"/>
    </row>
    <row r="34" spans="4:9" ht="12.75">
      <c r="D34" s="32" t="s">
        <v>50</v>
      </c>
      <c r="E34" s="33" t="s">
        <v>51</v>
      </c>
      <c r="F34" s="26">
        <f>C31</f>
        <v>1000.7352</v>
      </c>
      <c r="G34" s="29" t="s">
        <v>52</v>
      </c>
      <c r="H34" s="34">
        <f>D33</f>
        <v>0.49103792421661746</v>
      </c>
      <c r="I34" s="2" t="s">
        <v>53</v>
      </c>
    </row>
    <row r="35" spans="4:8" ht="12.75">
      <c r="D35" s="32"/>
      <c r="E35" s="33"/>
      <c r="F35" s="26"/>
      <c r="G35" s="29"/>
      <c r="H35" s="34"/>
    </row>
    <row r="36" spans="1:8" ht="12.75">
      <c r="A36" s="11" t="s">
        <v>54</v>
      </c>
      <c r="D36" s="32"/>
      <c r="E36" s="33"/>
      <c r="F36" s="30"/>
      <c r="G36" s="29"/>
      <c r="H36" s="34"/>
    </row>
    <row r="37" spans="1:11" s="36" customFormat="1" ht="15">
      <c r="A37" s="2"/>
      <c r="B37" s="35" t="s">
        <v>55</v>
      </c>
      <c r="C37" s="35"/>
      <c r="D37" s="35"/>
      <c r="E37" s="35"/>
      <c r="F37" s="2"/>
      <c r="G37" s="2"/>
      <c r="H37" s="2"/>
      <c r="I37" s="2"/>
      <c r="J37" s="2"/>
      <c r="K37" s="2"/>
    </row>
    <row r="38" spans="1:11" s="36" customFormat="1" ht="5.25" customHeight="1">
      <c r="A38" s="2"/>
      <c r="B38" s="37"/>
      <c r="C38" s="37"/>
      <c r="D38" s="37"/>
      <c r="E38" s="37"/>
      <c r="F38" s="2"/>
      <c r="G38" s="2"/>
      <c r="H38" s="2"/>
      <c r="I38" s="2"/>
      <c r="J38" s="2"/>
      <c r="K38" s="2"/>
    </row>
    <row r="39" spans="2:10" ht="15.75" customHeight="1">
      <c r="B39" s="19" t="s">
        <v>56</v>
      </c>
      <c r="C39" s="19"/>
      <c r="D39" s="19"/>
      <c r="E39" s="38" t="s">
        <v>57</v>
      </c>
      <c r="F39" s="38"/>
      <c r="G39" s="38"/>
      <c r="H39" s="10"/>
      <c r="I39" s="6"/>
      <c r="J39" s="6"/>
    </row>
    <row r="40" spans="1:11" s="36" customFormat="1" ht="6" customHeight="1">
      <c r="A40" s="2"/>
      <c r="B40" s="11"/>
      <c r="C40" s="11"/>
      <c r="D40" s="11"/>
      <c r="E40" s="39"/>
      <c r="F40" s="39"/>
      <c r="G40" s="39"/>
      <c r="H40" s="39"/>
      <c r="I40" s="2"/>
      <c r="J40" s="2"/>
      <c r="K40" s="2"/>
    </row>
    <row r="41" spans="1:15" ht="12" customHeight="1">
      <c r="A41" s="20" t="s">
        <v>58</v>
      </c>
      <c r="B41" s="40">
        <v>3</v>
      </c>
      <c r="C41" s="39" t="s">
        <v>59</v>
      </c>
      <c r="D41" s="39"/>
      <c r="E41" s="39"/>
      <c r="F41" s="39"/>
      <c r="G41" s="39"/>
      <c r="H41" s="39"/>
      <c r="O41" s="41"/>
    </row>
    <row r="42" spans="1:8" ht="12" customHeight="1">
      <c r="A42" s="20" t="s">
        <v>60</v>
      </c>
      <c r="B42" s="42">
        <f>B50</f>
        <v>0.0271</v>
      </c>
      <c r="C42" s="39" t="s">
        <v>61</v>
      </c>
      <c r="D42" s="39"/>
      <c r="E42" s="39"/>
      <c r="F42" s="39"/>
      <c r="G42" s="39"/>
      <c r="H42" s="39"/>
    </row>
    <row r="43" spans="1:8" ht="12" customHeight="1">
      <c r="A43" s="20" t="s">
        <v>62</v>
      </c>
      <c r="B43" s="42">
        <f>F32</f>
        <v>5.340659218689362</v>
      </c>
      <c r="C43" s="39" t="s">
        <v>63</v>
      </c>
      <c r="D43" s="39"/>
      <c r="E43" s="39"/>
      <c r="F43" s="39"/>
      <c r="G43" s="39"/>
      <c r="H43" s="39"/>
    </row>
    <row r="44" spans="1:8" ht="12" customHeight="1">
      <c r="A44" s="20" t="s">
        <v>64</v>
      </c>
      <c r="B44" s="24">
        <v>50</v>
      </c>
      <c r="C44" s="39" t="s">
        <v>65</v>
      </c>
      <c r="D44" s="39"/>
      <c r="E44" s="39"/>
      <c r="F44" s="39"/>
      <c r="G44" s="39"/>
      <c r="H44" s="39"/>
    </row>
    <row r="45" spans="1:8" ht="12" customHeight="1">
      <c r="A45" s="20" t="s">
        <v>66</v>
      </c>
      <c r="B45" s="24">
        <v>240</v>
      </c>
      <c r="C45" s="39" t="s">
        <v>67</v>
      </c>
      <c r="D45" s="39"/>
      <c r="E45" s="39"/>
      <c r="F45" s="39"/>
      <c r="G45" s="39"/>
      <c r="H45" s="39"/>
    </row>
    <row r="46" spans="1:8" ht="12" customHeight="1">
      <c r="A46" s="20" t="s">
        <v>68</v>
      </c>
      <c r="B46" s="21">
        <v>720</v>
      </c>
      <c r="C46" s="39" t="s">
        <v>69</v>
      </c>
      <c r="D46" s="39"/>
      <c r="E46" s="39"/>
      <c r="F46" s="39"/>
      <c r="G46" s="39"/>
      <c r="H46" s="39"/>
    </row>
    <row r="47" spans="1:4" ht="12" customHeight="1">
      <c r="A47" s="20">
        <v>1.1</v>
      </c>
      <c r="B47" s="24" t="s">
        <v>70</v>
      </c>
      <c r="C47" s="39" t="s">
        <v>71</v>
      </c>
      <c r="D47" s="39"/>
    </row>
    <row r="48" spans="1:3" ht="15.75" customHeight="1">
      <c r="A48" s="39" t="s">
        <v>72</v>
      </c>
      <c r="B48" s="39"/>
      <c r="C48" s="39"/>
    </row>
    <row r="49" spans="1:3" ht="12.75">
      <c r="A49" s="43" t="s">
        <v>73</v>
      </c>
      <c r="B49" s="43">
        <v>0.0189</v>
      </c>
      <c r="C49" s="43" t="s">
        <v>74</v>
      </c>
    </row>
    <row r="50" spans="1:3" ht="12.75">
      <c r="A50" s="43" t="s">
        <v>75</v>
      </c>
      <c r="B50" s="43">
        <v>0.0271</v>
      </c>
      <c r="C50" s="43" t="s">
        <v>74</v>
      </c>
    </row>
    <row r="51" spans="1:3" ht="12.75">
      <c r="A51" s="43" t="s">
        <v>76</v>
      </c>
      <c r="B51" s="43">
        <v>0.14</v>
      </c>
      <c r="C51" s="43" t="s">
        <v>74</v>
      </c>
    </row>
    <row r="52" ht="7.5" customHeight="1"/>
    <row r="53" spans="1:4" ht="12.75">
      <c r="A53" s="25" t="s">
        <v>38</v>
      </c>
      <c r="B53" s="25" t="s">
        <v>77</v>
      </c>
      <c r="C53" s="41">
        <f>(1.1*B41*B42*B43*B43*B44)/B45*0.001*B28</f>
        <v>0.38261696622120794</v>
      </c>
      <c r="D53" s="2" t="s">
        <v>40</v>
      </c>
    </row>
    <row r="55" spans="2:4" ht="12.75">
      <c r="B55" s="25" t="s">
        <v>78</v>
      </c>
      <c r="D55" s="44">
        <f>ROUND(SUM(C53/B24)*100,3)</f>
        <v>0.001</v>
      </c>
    </row>
    <row r="56" spans="1:9" ht="12.75">
      <c r="A56" s="11" t="s">
        <v>79</v>
      </c>
      <c r="B56" s="11" t="s">
        <v>80</v>
      </c>
      <c r="D56" s="44">
        <f>SUM(D33+D55)</f>
        <v>0.49203792421661746</v>
      </c>
      <c r="E56" s="33" t="s">
        <v>81</v>
      </c>
      <c r="F56" s="45">
        <f>F34</f>
        <v>1000.7352</v>
      </c>
      <c r="G56" s="10" t="s">
        <v>52</v>
      </c>
      <c r="H56" s="44">
        <f>D56</f>
        <v>0.49203792421661746</v>
      </c>
      <c r="I56" s="2" t="s">
        <v>53</v>
      </c>
    </row>
    <row r="57" ht="6.75" customHeight="1">
      <c r="E57" s="10"/>
    </row>
    <row r="58" spans="1:11" s="36" customFormat="1" ht="12.75">
      <c r="A58" s="10" t="s">
        <v>82</v>
      </c>
      <c r="B58" s="10"/>
      <c r="C58" s="10"/>
      <c r="D58" s="10"/>
      <c r="E58" s="2"/>
      <c r="F58" s="2"/>
      <c r="G58" s="2"/>
      <c r="H58" s="2"/>
      <c r="I58" s="2"/>
      <c r="J58" s="2"/>
      <c r="K58" s="2"/>
    </row>
    <row r="59" spans="6:8" ht="6" customHeight="1">
      <c r="F59" s="6"/>
      <c r="G59" s="46"/>
      <c r="H59" s="6"/>
    </row>
    <row r="60" spans="1:10" ht="12.75" customHeight="1">
      <c r="A60" s="47"/>
      <c r="F60" s="6"/>
      <c r="G60" s="46"/>
      <c r="H60" s="6"/>
      <c r="I60" s="6"/>
      <c r="J60" s="6"/>
    </row>
    <row r="61" spans="1:10" s="36" customFormat="1" ht="12.75">
      <c r="A61" s="48" t="s">
        <v>83</v>
      </c>
      <c r="B61" s="48"/>
      <c r="C61" s="48"/>
      <c r="D61" s="48"/>
      <c r="G61" s="49" t="s">
        <v>84</v>
      </c>
      <c r="H61" s="49"/>
      <c r="I61" s="49"/>
      <c r="J61" s="49"/>
    </row>
    <row r="62" spans="5:8" s="36" customFormat="1" ht="7.5" customHeight="1">
      <c r="E62" s="50"/>
      <c r="F62" s="2"/>
      <c r="G62" s="2"/>
      <c r="H62" s="2"/>
    </row>
    <row r="63" spans="1:10" s="36" customFormat="1" ht="12.75">
      <c r="A63" s="51" t="s">
        <v>85</v>
      </c>
      <c r="B63" s="51"/>
      <c r="C63" s="48" t="s">
        <v>86</v>
      </c>
      <c r="D63" s="48"/>
      <c r="E63" s="2"/>
      <c r="F63" s="52" t="s">
        <v>87</v>
      </c>
      <c r="G63" s="52"/>
      <c r="H63" s="52"/>
      <c r="I63" s="52"/>
      <c r="J63" s="52"/>
    </row>
  </sheetData>
  <sheetProtection selectLockedCells="1" selectUnlockedCells="1"/>
  <mergeCells count="32">
    <mergeCell ref="B37:E37"/>
    <mergeCell ref="B39:D39"/>
    <mergeCell ref="E39:G39"/>
    <mergeCell ref="A61:D61"/>
    <mergeCell ref="G61:J61"/>
    <mergeCell ref="A63:B63"/>
    <mergeCell ref="C63:D63"/>
    <mergeCell ref="F63:J63"/>
    <mergeCell ref="C25:J25"/>
    <mergeCell ref="C26:J26"/>
    <mergeCell ref="C27:J27"/>
    <mergeCell ref="C28:J28"/>
    <mergeCell ref="C29:J29"/>
    <mergeCell ref="C30:J30"/>
    <mergeCell ref="B17:J17"/>
    <mergeCell ref="B18:J18"/>
    <mergeCell ref="B20:D20"/>
    <mergeCell ref="C22:J22"/>
    <mergeCell ref="C23:J23"/>
    <mergeCell ref="C24:J24"/>
    <mergeCell ref="B11:J11"/>
    <mergeCell ref="B12:J12"/>
    <mergeCell ref="B13:J13"/>
    <mergeCell ref="B14:J14"/>
    <mergeCell ref="B15:J15"/>
    <mergeCell ref="B16:J16"/>
    <mergeCell ref="A1:K1"/>
    <mergeCell ref="A3:H3"/>
    <mergeCell ref="A4:C4"/>
    <mergeCell ref="G4:I4"/>
    <mergeCell ref="A8:K8"/>
    <mergeCell ref="B10:I10"/>
  </mergeCells>
  <printOptions/>
  <pageMargins left="0.7875" right="0.19652777777777777" top="0.39375" bottom="0.39375" header="0.5118055555555556" footer="0.511805555555555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2012-05-25T03:49:21Z</dcterms:created>
  <dcterms:modified xsi:type="dcterms:W3CDTF">2012-05-25T03:50:43Z</dcterms:modified>
  <cp:category/>
  <cp:version/>
  <cp:contentType/>
  <cp:contentStatus/>
</cp:coreProperties>
</file>